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零组件工序外包申请附表" sheetId="1" r:id="rId1"/>
  </sheets>
  <definedNames>
    <definedName name="_xlnm._FilterDatabase" localSheetId="0" hidden="1">零组件工序外包申请附表!$A$3:$M$16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" name="ID_C5CA2E50BC8D49D280A7C9D0F9F864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6480" y="16802100"/>
          <a:ext cx="7305675" cy="11087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5" name="ID_FE17EC3F488F4925BA6501D8D2135C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2680" y="41884600"/>
          <a:ext cx="12887325" cy="11258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1" name="ID_D8CDFC7F862A4C2FBB5E95DFB115A5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67780" y="45021500"/>
          <a:ext cx="16544925" cy="7096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0" name="ID_31FF273D35854AAF93F3F7011C21693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64580" y="64020700"/>
          <a:ext cx="20916900" cy="7543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9" name="ID_E31E54950FAA4646AED4D7F98B18B63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70930" y="68554600"/>
          <a:ext cx="13725525" cy="10372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8" name="ID_A37CA15799B943CDBCFFEBEBB3B9FA3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84105" y="1409700"/>
          <a:ext cx="5800725" cy="2524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0" name="ID_ED78DC5658CA4EE7A00C0E321CAFAEE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984105" y="1409700"/>
          <a:ext cx="5705475" cy="3314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1" name="ID_2D910B4E066541D195949540FA0B593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984105" y="2171700"/>
          <a:ext cx="7000875" cy="361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2" name="ID_61AB322505A24F20893DA3798D92FFA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181590" y="1958975"/>
          <a:ext cx="6543675" cy="2828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4" name="ID_647ECAE56F5D48918565D4123AD05AC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046970" y="3001010"/>
          <a:ext cx="6143625" cy="3495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5" name="ID_E42F084711A7465EBA0707AFBBF37B8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058400" y="3841750"/>
          <a:ext cx="6153150" cy="478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6" name="ID_4C2E3A9ED98F4614919E90D9DAC2420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84105" y="2552700"/>
          <a:ext cx="5029200" cy="307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8" name="ID_3E9BAEBDAE864C57BA2C488863D181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170160" y="25917525"/>
          <a:ext cx="5848350" cy="33051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<sst xmlns="http://schemas.openxmlformats.org/spreadsheetml/2006/main" count="81" uniqueCount="51">
  <si>
    <t>基础信息</t>
  </si>
  <si>
    <t>资料信息</t>
  </si>
  <si>
    <t>序号</t>
  </si>
  <si>
    <t>零件图号</t>
  </si>
  <si>
    <t>零件名称</t>
  </si>
  <si>
    <t>数量</t>
  </si>
  <si>
    <t>材质</t>
  </si>
  <si>
    <t>视图</t>
  </si>
  <si>
    <t>毛胚</t>
  </si>
  <si>
    <t>长(mm)
（纤维方向）</t>
  </si>
  <si>
    <t>宽
(mm)</t>
  </si>
  <si>
    <t>直径/厚(in)</t>
  </si>
  <si>
    <t>成组</t>
  </si>
  <si>
    <t>状态表</t>
  </si>
  <si>
    <t>更改单</t>
  </si>
  <si>
    <t>备注</t>
  </si>
  <si>
    <t>C01532100-001</t>
  </si>
  <si>
    <t>曲柄</t>
  </si>
  <si>
    <t>TI-6AL-4V-ANL</t>
  </si>
  <si>
    <t>S2B-E62800-476</t>
  </si>
  <si>
    <t>C1-G22100-1217</t>
  </si>
  <si>
    <t>C01512092-001</t>
  </si>
  <si>
    <t>杆</t>
  </si>
  <si>
    <t>PH13-8MO-H1000</t>
  </si>
  <si>
    <t>S2B-E62800-150</t>
  </si>
  <si>
    <t>C1-G22100-166</t>
  </si>
  <si>
    <t>C01522100-001</t>
  </si>
  <si>
    <t>S2B-E62800-341</t>
  </si>
  <si>
    <t>C01532059-001</t>
  </si>
  <si>
    <t>PH13-8MO-H950</t>
  </si>
  <si>
    <t>S2B-E62800-466</t>
  </si>
  <si>
    <t>C01522088-001</t>
  </si>
  <si>
    <t>S2B-E62800-338</t>
  </si>
  <si>
    <t>C01512020-107</t>
  </si>
  <si>
    <t>15-5PH-H1025</t>
  </si>
  <si>
    <t>MBD</t>
  </si>
  <si>
    <t>N/A</t>
  </si>
  <si>
    <t>C01542043-001</t>
  </si>
  <si>
    <t>S2B-E62800-574</t>
  </si>
  <si>
    <t>C01573616-105</t>
  </si>
  <si>
    <t>S2B-E9310-07989</t>
  </si>
  <si>
    <t>C01572202-003</t>
  </si>
  <si>
    <t>S2B-E62800-742</t>
  </si>
  <si>
    <t>C01512020-108</t>
  </si>
  <si>
    <t>C01511409-001</t>
  </si>
  <si>
    <t>止动器</t>
  </si>
  <si>
    <t>S2B-E62800-086</t>
  </si>
  <si>
    <t>C01572829-105</t>
  </si>
  <si>
    <t>C01551221-003</t>
  </si>
  <si>
    <t>接头</t>
  </si>
  <si>
    <t>S2B-E62800-603A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</si>
</sst>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8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indexed="9"/>
      <name val="Calibri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1"/>
      <name val="ＭＳ Ｐゴシック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sz val="12"/>
      <name val="Times New Roman"/>
      <charset val="134"/>
    </font>
    <font>
      <sz val="10"/>
      <name val="Arial"/>
      <charset val="134"/>
    </font>
  </fonts>
  <fills count="6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0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30" fillId="5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61" borderId="0" applyNumberFormat="0" applyBorder="0" applyAlignment="0" applyProtection="0"/>
    <xf numFmtId="0" fontId="29" fillId="62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32" fillId="36" borderId="0" applyNumberFormat="0" applyBorder="0" applyAlignment="0" applyProtection="0"/>
    <xf numFmtId="0" fontId="33" fillId="65" borderId="16" applyNumberFormat="0" applyAlignment="0" applyProtection="0"/>
    <xf numFmtId="0" fontId="34" fillId="66" borderId="17" applyNumberFormat="0" applyAlignment="0" applyProtection="0"/>
    <xf numFmtId="0" fontId="35" fillId="0" borderId="0" applyNumberFormat="0" applyFill="0" applyBorder="0" applyAlignment="0" applyProtection="0"/>
    <xf numFmtId="0" fontId="36" fillId="37" borderId="0" applyNumberFormat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40" fillId="40" borderId="16" applyNumberFormat="0" applyAlignment="0" applyProtection="0"/>
    <xf numFmtId="0" fontId="41" fillId="0" borderId="21" applyNumberFormat="0" applyFill="0" applyAlignment="0" applyProtection="0"/>
    <xf numFmtId="0" fontId="42" fillId="67" borderId="0" applyNumberFormat="0" applyBorder="0" applyAlignment="0" applyProtection="0"/>
    <xf numFmtId="0" fontId="43" fillId="0" borderId="0"/>
    <xf numFmtId="0" fontId="27" fillId="68" borderId="22" applyNumberFormat="0" applyFont="0" applyAlignment="0" applyProtection="0"/>
    <xf numFmtId="0" fontId="44" fillId="65" borderId="23" applyNumberFormat="0" applyAlignment="0" applyProtection="0"/>
    <xf numFmtId="0" fontId="45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12" fillId="0" borderId="25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56" fillId="0" borderId="0"/>
    <xf numFmtId="0" fontId="26" fillId="0" borderId="0">
      <alignment vertical="center"/>
    </xf>
    <xf numFmtId="0" fontId="57" fillId="0" borderId="0"/>
    <xf numFmtId="0" fontId="0" fillId="0" borderId="0"/>
    <xf numFmtId="0" fontId="58" fillId="8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1" fillId="0" borderId="15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6" borderId="11" applyNumberFormat="0" applyAlignment="0" applyProtection="0">
      <alignment vertical="center"/>
    </xf>
    <xf numFmtId="0" fontId="63" fillId="65" borderId="16" applyNumberFormat="0" applyAlignment="0" applyProtection="0">
      <alignment vertical="center"/>
    </xf>
    <xf numFmtId="0" fontId="64" fillId="7" borderId="13" applyNumberFormat="0" applyAlignment="0" applyProtection="0">
      <alignment vertical="center"/>
    </xf>
    <xf numFmtId="0" fontId="65" fillId="66" borderId="17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3" fillId="67" borderId="0" applyNumberFormat="0" applyBorder="0" applyAlignment="0" applyProtection="0">
      <alignment vertical="center"/>
    </xf>
    <xf numFmtId="0" fontId="74" fillId="6" borderId="12" applyNumberFormat="0" applyAlignment="0" applyProtection="0">
      <alignment vertical="center"/>
    </xf>
    <xf numFmtId="0" fontId="75" fillId="65" borderId="23" applyNumberFormat="0" applyAlignment="0" applyProtection="0">
      <alignment vertical="center"/>
    </xf>
    <xf numFmtId="0" fontId="76" fillId="5" borderId="11" applyNumberFormat="0" applyAlignment="0" applyProtection="0">
      <alignment vertical="center"/>
    </xf>
    <xf numFmtId="0" fontId="77" fillId="40" borderId="16" applyNumberFormat="0" applyAlignment="0" applyProtection="0">
      <alignment vertical="center"/>
    </xf>
    <xf numFmtId="0" fontId="78" fillId="0" borderId="0"/>
    <xf numFmtId="0" fontId="28" fillId="4" borderId="8" applyNumberFormat="0" applyFont="0" applyAlignment="0" applyProtection="0">
      <alignment vertical="center"/>
    </xf>
    <xf numFmtId="0" fontId="79" fillId="68" borderId="22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136" applyBorder="1" applyAlignment="1">
      <alignment horizontal="center" vertical="center" shrinkToFit="1"/>
    </xf>
    <xf numFmtId="0" fontId="0" fillId="0" borderId="1" xfId="14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136" applyFill="1" applyBorder="1" applyAlignment="1">
      <alignment horizontal="center" vertical="center" shrinkToFit="1"/>
    </xf>
    <xf numFmtId="0" fontId="0" fillId="2" borderId="1" xfId="14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3]_x000d__x000a_Zoomed=1_x000d__x000a_Row=0_x000d__x000a_Column=0_x000d__x000a_Height=300_x000d__x000a_Width=300_x000d__x000a_FontName=細明體_x000d__x000a_FontStyle=0_x000d__x000a_FontSize=9_x000d__x000a_PrtFontName=Co" xfId="49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20% - 强调文字颜色 1 2" xfId="56"/>
    <cellStyle name="20% - 强调文字颜色 1 2 2 2" xfId="57"/>
    <cellStyle name="20% - 强调文字颜色 2 2" xfId="58"/>
    <cellStyle name="20% - 强调文字颜色 2 2 2 2" xfId="59"/>
    <cellStyle name="20% - 强调文字颜色 3 2" xfId="60"/>
    <cellStyle name="20% - 强调文字颜色 3 2 2 2" xfId="61"/>
    <cellStyle name="20% - 强调文字颜色 4 2" xfId="62"/>
    <cellStyle name="20% - 强调文字颜色 4 2 2 2" xfId="63"/>
    <cellStyle name="20% - 强调文字颜色 5 2" xfId="64"/>
    <cellStyle name="20% - 强调文字颜色 5 2 2 2" xfId="65"/>
    <cellStyle name="20% - 强调文字颜色 6 2" xfId="66"/>
    <cellStyle name="20% - 强调文字颜色 6 2 2 2" xfId="67"/>
    <cellStyle name="40% - Accent1" xfId="68"/>
    <cellStyle name="40% - Accent2" xfId="69"/>
    <cellStyle name="40% - Accent3" xfId="70"/>
    <cellStyle name="40% - Accent6" xfId="71"/>
    <cellStyle name="40% - 强调文字颜色 1 2" xfId="72"/>
    <cellStyle name="40% - 强调文字颜色 1 2 2 2" xfId="73"/>
    <cellStyle name="40% - 强调文字颜色 2 2" xfId="74"/>
    <cellStyle name="40% - 强调文字颜色 2 2 2 2" xfId="75"/>
    <cellStyle name="40% - 强调文字颜色 3 2" xfId="76"/>
    <cellStyle name="40% - 强调文字颜色 3 2 2 2" xfId="77"/>
    <cellStyle name="40% - 强调文字颜色 4 2" xfId="78"/>
    <cellStyle name="40% - 强调文字颜色 5 2" xfId="79"/>
    <cellStyle name="40% - 强调文字颜色 6 2" xfId="80"/>
    <cellStyle name="40% - 强调文字颜色 6 2 2 2" xfId="81"/>
    <cellStyle name="60% - Accent1" xfId="82"/>
    <cellStyle name="60% - Accent2" xfId="83"/>
    <cellStyle name="60% - Accent3" xfId="84"/>
    <cellStyle name="60% - Accent4" xfId="85"/>
    <cellStyle name="60% - Accent5" xfId="86"/>
    <cellStyle name="60% - Accent6" xfId="87"/>
    <cellStyle name="60% - 强调文字颜色 1 2" xfId="88"/>
    <cellStyle name="60% - 强调文字颜色 1 2 2 2" xfId="89"/>
    <cellStyle name="60% - 强调文字颜色 2 2" xfId="90"/>
    <cellStyle name="60% - 强调文字颜色 2 2 2 2" xfId="91"/>
    <cellStyle name="60% - 强调文字颜色 3 2" xfId="92"/>
    <cellStyle name="60% - 强调文字颜色 3 2 2 2" xfId="93"/>
    <cellStyle name="60% - 强调文字颜色 4 2" xfId="94"/>
    <cellStyle name="60% - 强调文字颜色 4 2 2 2" xfId="95"/>
    <cellStyle name="60% - 强调文字颜色 5 2" xfId="96"/>
    <cellStyle name="60% - 强调文字颜色 5 2 2 2" xfId="97"/>
    <cellStyle name="60% - 强调文字颜色 6 2" xfId="98"/>
    <cellStyle name="60% - 强调文字颜色 6 2 2 2" xfId="99"/>
    <cellStyle name="Accent1" xfId="100"/>
    <cellStyle name="Accent2" xfId="101"/>
    <cellStyle name="Accent3" xfId="102"/>
    <cellStyle name="Accent6" xfId="103"/>
    <cellStyle name="Bad" xfId="104"/>
    <cellStyle name="Calculation" xfId="105"/>
    <cellStyle name="Check Cell" xfId="106"/>
    <cellStyle name="Explanatory Text" xfId="107"/>
    <cellStyle name="Good" xfId="108"/>
    <cellStyle name="Heading 1" xfId="109"/>
    <cellStyle name="Heading 2" xfId="110"/>
    <cellStyle name="Heading 3" xfId="111"/>
    <cellStyle name="Heading 4" xfId="112"/>
    <cellStyle name="Input" xfId="113"/>
    <cellStyle name="Linked Cell" xfId="114"/>
    <cellStyle name="Neutral" xfId="115"/>
    <cellStyle name="Normal_Sheet1" xfId="116"/>
    <cellStyle name="Note" xfId="117"/>
    <cellStyle name="Output" xfId="118"/>
    <cellStyle name="Title" xfId="119"/>
    <cellStyle name="Total" xfId="120"/>
    <cellStyle name="Warning Text" xfId="121"/>
    <cellStyle name="标题 1 2" xfId="122"/>
    <cellStyle name="标题 1 2 2 2" xfId="123"/>
    <cellStyle name="标题 10" xfId="124"/>
    <cellStyle name="标题 2 2" xfId="125"/>
    <cellStyle name="标题 2 2 2 2" xfId="126"/>
    <cellStyle name="标题 3 2" xfId="127"/>
    <cellStyle name="标题 3 2 2 2" xfId="128"/>
    <cellStyle name="标题 4 2" xfId="129"/>
    <cellStyle name="标题 4 2 2 2" xfId="130"/>
    <cellStyle name="标题 5" xfId="131"/>
    <cellStyle name="差 2" xfId="132"/>
    <cellStyle name="差 2 2 2" xfId="133"/>
    <cellStyle name="差_Sheet1" xfId="134"/>
    <cellStyle name="常规 16" xfId="135"/>
    <cellStyle name="常规 2 100" xfId="136"/>
    <cellStyle name="常规 2 2 10" xfId="137"/>
    <cellStyle name="常规 2 2 3" xfId="138"/>
    <cellStyle name="常规 3 4" xfId="139"/>
    <cellStyle name="常规 70" xfId="140"/>
    <cellStyle name="好 2" xfId="141"/>
    <cellStyle name="好 2 2 2" xfId="142"/>
    <cellStyle name="好_Sheet1" xfId="143"/>
    <cellStyle name="汇总 2" xfId="144"/>
    <cellStyle name="汇总 2 2 2" xfId="145"/>
    <cellStyle name="计算 2" xfId="146"/>
    <cellStyle name="计算 2 2 2" xfId="147"/>
    <cellStyle name="检查单元格 2" xfId="148"/>
    <cellStyle name="检查单元格 2 2 2" xfId="149"/>
    <cellStyle name="解释性文本 2" xfId="150"/>
    <cellStyle name="解释性文本 2 2 2" xfId="151"/>
    <cellStyle name="警告文本 2" xfId="152"/>
    <cellStyle name="警告文本 2 2 2" xfId="153"/>
    <cellStyle name="链接单元格 2" xfId="154"/>
    <cellStyle name="链接单元格 2 2 2" xfId="155"/>
    <cellStyle name="千位分隔 2 10" xfId="156"/>
    <cellStyle name="强调文字颜色 1 2" xfId="157"/>
    <cellStyle name="强调文字颜色 1 2 2 2" xfId="158"/>
    <cellStyle name="强调文字颜色 2 2" xfId="159"/>
    <cellStyle name="强调文字颜色 2 2 2 2" xfId="160"/>
    <cellStyle name="强调文字颜色 3 2" xfId="161"/>
    <cellStyle name="强调文字颜色 3 2 2 2" xfId="162"/>
    <cellStyle name="强调文字颜色 4 2" xfId="163"/>
    <cellStyle name="强调文字颜色 5 2" xfId="164"/>
    <cellStyle name="强调文字颜色 6 2" xfId="165"/>
    <cellStyle name="强调文字颜色 6 2 2 2" xfId="166"/>
    <cellStyle name="适中 2" xfId="167"/>
    <cellStyle name="适中 2 2 2" xfId="168"/>
    <cellStyle name="输出 2" xfId="169"/>
    <cellStyle name="输出 2 2 2" xfId="170"/>
    <cellStyle name="输入 2" xfId="171"/>
    <cellStyle name="输入 2 2 2" xfId="172"/>
    <cellStyle name="样式 1 20" xfId="173"/>
    <cellStyle name="注释 10" xfId="174"/>
    <cellStyle name="注释 2 2 2" xfId="175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C1" workbookViewId="0">
      <pane ySplit="3" topLeftCell="A4" activePane="bottomLeft" state="frozen"/>
      <selection/>
      <selection pane="bottomLeft" activeCell="K6" sqref="K6"/>
    </sheetView>
  </sheetViews>
  <sheetFormatPr defaultColWidth="9" defaultRowHeight="13.5"/>
  <cols>
    <col min="1" max="1" width="4.75" style="3" customWidth="1"/>
    <col min="2" max="2" width="19" style="3" customWidth="1"/>
    <col min="3" max="4" width="8.75" style="4" customWidth="1"/>
    <col min="5" max="5" width="18.25" style="3" customWidth="1"/>
    <col min="6" max="6" width="12.875" style="5" customWidth="1"/>
    <col min="7" max="7" width="13.25" style="3" customWidth="1"/>
    <col min="8" max="8" width="9" style="3" customWidth="1"/>
    <col min="9" max="9" width="8.625" style="3" customWidth="1"/>
    <col min="10" max="10" width="11" style="3" customWidth="1"/>
    <col min="11" max="11" width="19" style="3" customWidth="1"/>
    <col min="12" max="12" width="17.625" style="3" customWidth="1"/>
    <col min="13" max="13" width="13.5" style="3" customWidth="1"/>
    <col min="14" max="16384" width="9" style="3"/>
  </cols>
  <sheetData>
    <row r="1" ht="24.95" customHeight="1" spans="1:13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  <c r="K1" s="8" t="s">
        <v>1</v>
      </c>
      <c r="L1" s="9"/>
      <c r="M1" s="10"/>
    </row>
    <row r="2" customFormat="1" ht="26.1" customHeight="1" spans="1:13">
      <c r="A2" s="11" t="s">
        <v>2</v>
      </c>
      <c r="B2" s="12" t="s">
        <v>3</v>
      </c>
      <c r="C2" s="13" t="s">
        <v>4</v>
      </c>
      <c r="D2" s="14" t="s">
        <v>5</v>
      </c>
      <c r="E2" s="14" t="s">
        <v>6</v>
      </c>
      <c r="F2" s="15" t="s">
        <v>7</v>
      </c>
      <c r="G2" s="16" t="s">
        <v>8</v>
      </c>
      <c r="H2" s="17"/>
      <c r="I2" s="17"/>
      <c r="J2" s="17"/>
      <c r="K2" s="18"/>
      <c r="L2" s="19"/>
      <c r="M2" s="20"/>
    </row>
    <row r="3" s="1" customFormat="1" ht="30" customHeight="1" spans="1:13">
      <c r="A3" s="21"/>
      <c r="B3" s="22"/>
      <c r="C3" s="23"/>
      <c r="D3" s="24"/>
      <c r="E3" s="24"/>
      <c r="F3" s="24"/>
      <c r="G3" s="25" t="s">
        <v>9</v>
      </c>
      <c r="H3" s="25" t="s">
        <v>10</v>
      </c>
      <c r="I3" s="25" t="s">
        <v>11</v>
      </c>
      <c r="J3" s="26" t="s">
        <v>12</v>
      </c>
      <c r="K3" s="26" t="s">
        <v>13</v>
      </c>
      <c r="L3" s="26" t="s">
        <v>14</v>
      </c>
      <c r="M3" s="26" t="s">
        <v>15</v>
      </c>
    </row>
    <row r="4" ht="30" customHeight="1" spans="1:13">
      <c r="A4" s="27">
        <v>1</v>
      </c>
      <c r="B4" s="28" t="s">
        <v>16</v>
      </c>
      <c r="C4" s="29" t="s">
        <v>17</v>
      </c>
      <c r="D4" s="29">
        <v>40</v>
      </c>
      <c r="E4" s="27" t="s">
        <v>18</v>
      </c>
      <c r="F4" s="27" t="str">
        <f>_xlfn.DISPIMG("ID_3E9BAEBDAE864C57BA2C488863D18177",1)</f>
        <v>=DISPIMG("ID_3E9BAEBDAE864C57BA2C488863D18177",1)</v>
      </c>
      <c r="G4" s="30">
        <v>180</v>
      </c>
      <c r="H4" s="30">
        <v>100</v>
      </c>
      <c r="I4" s="30">
        <v>1.25</v>
      </c>
      <c r="J4" s="30">
        <v>2</v>
      </c>
      <c r="K4" s="30" t="s">
        <v>19</v>
      </c>
      <c r="L4" s="30" t="s">
        <v>20</v>
      </c>
      <c r="M4" s="31"/>
    </row>
    <row r="5" ht="30" customHeight="1" spans="1:13">
      <c r="A5" s="27">
        <v>2</v>
      </c>
      <c r="B5" s="28" t="s">
        <v>21</v>
      </c>
      <c r="C5" s="29" t="s">
        <v>22</v>
      </c>
      <c r="D5" s="29">
        <v>40</v>
      </c>
      <c r="E5" s="27" t="s">
        <v>23</v>
      </c>
      <c r="F5" s="27" t="str">
        <f>_xlfn.DISPIMG("ID_A37CA15799B943CDBCFFEBEBB3B9FA3B",1)</f>
        <v>=DISPIMG("ID_A37CA15799B943CDBCFFEBEBB3B9FA3B",1)</v>
      </c>
      <c r="G5" s="27">
        <v>210</v>
      </c>
      <c r="H5" s="27">
        <f>25.4*3.75</f>
        <v>95.25</v>
      </c>
      <c r="I5" s="27">
        <v>1.5</v>
      </c>
      <c r="J5" s="27">
        <v>2</v>
      </c>
      <c r="K5" s="30" t="s">
        <v>24</v>
      </c>
      <c r="L5" s="30" t="s">
        <v>25</v>
      </c>
      <c r="M5" s="31">
        <v>85</v>
      </c>
    </row>
    <row r="6" ht="30" customHeight="1" spans="1:13">
      <c r="A6" s="27">
        <v>3</v>
      </c>
      <c r="B6" s="28" t="s">
        <v>26</v>
      </c>
      <c r="C6" s="29" t="s">
        <v>17</v>
      </c>
      <c r="D6" s="29">
        <v>40</v>
      </c>
      <c r="E6" s="27" t="s">
        <v>18</v>
      </c>
      <c r="F6" s="27" t="str">
        <f>_xlfn.DISPIMG("ID_ED78DC5658CA4EE7A00C0E321CAFAEE1",1)</f>
        <v>=DISPIMG("ID_ED78DC5658CA4EE7A00C0E321CAFAEE1",1)</v>
      </c>
      <c r="G6" s="27">
        <v>165</v>
      </c>
      <c r="H6" s="27">
        <v>90</v>
      </c>
      <c r="I6" s="27">
        <v>1.25</v>
      </c>
      <c r="J6" s="27">
        <v>2</v>
      </c>
      <c r="K6" s="30" t="s">
        <v>27</v>
      </c>
      <c r="L6" s="30" t="s">
        <v>25</v>
      </c>
      <c r="M6" s="31"/>
    </row>
    <row r="7" s="2" customFormat="1" ht="30" customHeight="1" spans="1:13">
      <c r="A7" s="32">
        <v>4</v>
      </c>
      <c r="B7" s="33" t="s">
        <v>28</v>
      </c>
      <c r="C7" s="34" t="s">
        <v>22</v>
      </c>
      <c r="D7" s="34">
        <v>40</v>
      </c>
      <c r="E7" s="32" t="s">
        <v>29</v>
      </c>
      <c r="F7" s="32" t="str">
        <f>_xlfn.DISPIMG("ID_61AB322505A24F20893DA3798D92FFA3",1)</f>
        <v>=DISPIMG("ID_61AB322505A24F20893DA3798D92FFA3",1)</v>
      </c>
      <c r="G7" s="32">
        <v>200</v>
      </c>
      <c r="H7" s="32">
        <f>25.4*3.75</f>
        <v>95.25</v>
      </c>
      <c r="I7" s="32">
        <v>1.5</v>
      </c>
      <c r="J7" s="32">
        <v>2</v>
      </c>
      <c r="K7" s="35" t="s">
        <v>30</v>
      </c>
      <c r="L7" s="35" t="s">
        <v>25</v>
      </c>
      <c r="M7" s="36">
        <v>85</v>
      </c>
    </row>
    <row r="8" ht="30" customHeight="1" spans="1:13">
      <c r="A8" s="27">
        <v>5</v>
      </c>
      <c r="B8" s="28" t="s">
        <v>31</v>
      </c>
      <c r="C8" s="29" t="s">
        <v>22</v>
      </c>
      <c r="D8" s="29">
        <v>40</v>
      </c>
      <c r="E8" s="27" t="s">
        <v>29</v>
      </c>
      <c r="F8" s="27" t="str">
        <f>_xlfn.DISPIMG("ID_2D910B4E066541D195949540FA0B5937",1)</f>
        <v>=DISPIMG("ID_2D910B4E066541D195949540FA0B5937",1)</v>
      </c>
      <c r="G8" s="27">
        <v>180</v>
      </c>
      <c r="H8" s="27">
        <f>25.4*4</f>
        <v>101.6</v>
      </c>
      <c r="I8" s="27">
        <v>1.5</v>
      </c>
      <c r="J8" s="27">
        <v>2</v>
      </c>
      <c r="K8" s="30" t="s">
        <v>32</v>
      </c>
      <c r="L8" s="30" t="s">
        <v>25</v>
      </c>
      <c r="M8" s="31">
        <v>73</v>
      </c>
    </row>
    <row r="9" ht="30" customHeight="1" spans="1:13">
      <c r="A9" s="27">
        <v>6</v>
      </c>
      <c r="B9" s="28" t="s">
        <v>33</v>
      </c>
      <c r="C9" s="29" t="s">
        <v>22</v>
      </c>
      <c r="D9" s="29">
        <f t="shared" ref="D9:D14" si="0">40*4</f>
        <v>160</v>
      </c>
      <c r="E9" s="27" t="s">
        <v>34</v>
      </c>
      <c r="F9" s="27" t="str">
        <f>_xlfn.DISPIMG("ID_4C2E3A9ED98F4614919E90D9DAC2420E",1)</f>
        <v>=DISPIMG("ID_4C2E3A9ED98F4614919E90D9DAC2420E",1)</v>
      </c>
      <c r="G9" s="27">
        <v>115</v>
      </c>
      <c r="H9" s="27">
        <f>25.4*2.5</f>
        <v>63.5</v>
      </c>
      <c r="I9" s="27">
        <v>1.25</v>
      </c>
      <c r="J9" s="27">
        <v>1</v>
      </c>
      <c r="K9" s="30" t="s">
        <v>35</v>
      </c>
      <c r="L9" s="30" t="s">
        <v>36</v>
      </c>
      <c r="M9" s="31">
        <v>68</v>
      </c>
    </row>
    <row r="10" ht="30" customHeight="1" spans="1:13">
      <c r="A10" s="27">
        <v>7</v>
      </c>
      <c r="B10" s="28" t="s">
        <v>37</v>
      </c>
      <c r="C10" s="29" t="s">
        <v>22</v>
      </c>
      <c r="D10" s="29">
        <v>40</v>
      </c>
      <c r="E10" s="27" t="s">
        <v>23</v>
      </c>
      <c r="F10" s="27" t="str">
        <f>_xlfn.DISPIMG("ID_647ECAE56F5D48918565D4123AD05ACB",1)</f>
        <v>=DISPIMG("ID_647ECAE56F5D48918565D4123AD05ACB",1)</v>
      </c>
      <c r="G10" s="27">
        <v>190</v>
      </c>
      <c r="H10" s="27">
        <f>25.4*4</f>
        <v>101.6</v>
      </c>
      <c r="I10" s="27">
        <v>1.5</v>
      </c>
      <c r="J10" s="27">
        <v>2</v>
      </c>
      <c r="K10" s="30" t="s">
        <v>38</v>
      </c>
      <c r="L10" s="30" t="s">
        <v>36</v>
      </c>
      <c r="M10" s="31">
        <v>95</v>
      </c>
    </row>
    <row r="11" ht="30" customHeight="1" spans="1:13">
      <c r="A11" s="27">
        <v>8</v>
      </c>
      <c r="B11" s="28" t="s">
        <v>39</v>
      </c>
      <c r="C11" s="29" t="s">
        <v>17</v>
      </c>
      <c r="D11" s="29">
        <v>80</v>
      </c>
      <c r="E11" s="27" t="s">
        <v>18</v>
      </c>
      <c r="F11" s="27" t="str">
        <f>_xlfn.DISPIMG("ID_FE17EC3F488F4925BA6501D8D2135C02",1)</f>
        <v>=DISPIMG("ID_FE17EC3F488F4925BA6501D8D2135C02",1)</v>
      </c>
      <c r="G11" s="27">
        <v>124</v>
      </c>
      <c r="H11" s="27"/>
      <c r="I11" s="27">
        <v>3.25</v>
      </c>
      <c r="J11" s="27">
        <v>1</v>
      </c>
      <c r="K11" s="30" t="s">
        <v>40</v>
      </c>
      <c r="L11" s="30" t="s">
        <v>36</v>
      </c>
      <c r="M11" s="31"/>
    </row>
    <row r="12" ht="30" customHeight="1" spans="1:13">
      <c r="A12" s="27">
        <v>9</v>
      </c>
      <c r="B12" s="28" t="s">
        <v>41</v>
      </c>
      <c r="C12" s="29" t="s">
        <v>17</v>
      </c>
      <c r="D12" s="29">
        <v>80</v>
      </c>
      <c r="E12" s="27" t="s">
        <v>18</v>
      </c>
      <c r="F12" s="27" t="str">
        <f>_xlfn.DISPIMG("ID_E42F084711A7465EBA0707AFBBF37B8E",1)</f>
        <v>=DISPIMG("ID_E42F084711A7465EBA0707AFBBF37B8E",1)</v>
      </c>
      <c r="G12" s="27">
        <v>124</v>
      </c>
      <c r="H12" s="27"/>
      <c r="I12" s="27">
        <v>5</v>
      </c>
      <c r="J12" s="27">
        <v>2</v>
      </c>
      <c r="K12" s="30" t="s">
        <v>42</v>
      </c>
      <c r="L12" s="30" t="s">
        <v>25</v>
      </c>
      <c r="M12" s="31"/>
    </row>
    <row r="13" ht="30" customHeight="1" spans="1:13">
      <c r="A13" s="27">
        <v>10</v>
      </c>
      <c r="B13" s="28" t="s">
        <v>43</v>
      </c>
      <c r="C13" s="29" t="s">
        <v>22</v>
      </c>
      <c r="D13" s="29">
        <f t="shared" si="0"/>
        <v>160</v>
      </c>
      <c r="E13" s="27" t="s">
        <v>34</v>
      </c>
      <c r="F13" s="27" t="str">
        <f>_xlfn.DISPIMG("ID_E31E54950FAA4646AED4D7F98B18B635",1)</f>
        <v>=DISPIMG("ID_E31E54950FAA4646AED4D7F98B18B635",1)</v>
      </c>
      <c r="G13" s="27">
        <v>115</v>
      </c>
      <c r="H13" s="27">
        <f>25.4*2.5</f>
        <v>63.5</v>
      </c>
      <c r="I13" s="27">
        <v>1.25</v>
      </c>
      <c r="J13" s="27">
        <v>1</v>
      </c>
      <c r="K13" s="30" t="s">
        <v>35</v>
      </c>
      <c r="L13" s="30" t="s">
        <v>36</v>
      </c>
      <c r="M13" s="31">
        <v>78</v>
      </c>
    </row>
    <row r="14" ht="30" customHeight="1" spans="1:13">
      <c r="A14" s="27">
        <v>13</v>
      </c>
      <c r="B14" s="28" t="s">
        <v>44</v>
      </c>
      <c r="C14" s="29" t="s">
        <v>45</v>
      </c>
      <c r="D14" s="29">
        <f t="shared" si="0"/>
        <v>160</v>
      </c>
      <c r="E14" s="27" t="s">
        <v>18</v>
      </c>
      <c r="F14" s="27" t="str">
        <f>_xlfn.DISPIMG("ID_C5CA2E50BC8D49D280A7C9D0F9F8645F",1)</f>
        <v>=DISPIMG("ID_C5CA2E50BC8D49D280A7C9D0F9F8645F",1)</v>
      </c>
      <c r="G14" s="27">
        <v>950</v>
      </c>
      <c r="H14" s="27"/>
      <c r="I14" s="27">
        <v>1.5</v>
      </c>
      <c r="J14" s="27">
        <v>12</v>
      </c>
      <c r="K14" s="30" t="s">
        <v>46</v>
      </c>
      <c r="L14" s="30" t="s">
        <v>25</v>
      </c>
      <c r="M14" s="31"/>
    </row>
    <row r="15" ht="30" customHeight="1" spans="1:13">
      <c r="A15" s="27">
        <v>17</v>
      </c>
      <c r="B15" s="28" t="s">
        <v>47</v>
      </c>
      <c r="C15" s="29" t="s">
        <v>22</v>
      </c>
      <c r="D15" s="29">
        <v>80</v>
      </c>
      <c r="E15" s="27" t="s">
        <v>34</v>
      </c>
      <c r="F15" s="27" t="str">
        <f>_xlfn.DISPIMG("ID_D8CDFC7F862A4C2FBB5E95DFB115A549",1)</f>
        <v>=DISPIMG("ID_D8CDFC7F862A4C2FBB5E95DFB115A549",1)</v>
      </c>
      <c r="G15" s="27">
        <v>550</v>
      </c>
      <c r="H15" s="27"/>
      <c r="I15" s="27">
        <v>1.25</v>
      </c>
      <c r="J15" s="27">
        <v>4</v>
      </c>
      <c r="K15" s="30" t="s">
        <v>35</v>
      </c>
      <c r="L15" s="30" t="s">
        <v>36</v>
      </c>
      <c r="M15" s="31">
        <v>45</v>
      </c>
    </row>
    <row r="16" ht="30" customHeight="1" spans="1:13">
      <c r="A16" s="27">
        <v>24</v>
      </c>
      <c r="B16" s="28" t="s">
        <v>48</v>
      </c>
      <c r="C16" s="29" t="s">
        <v>49</v>
      </c>
      <c r="D16" s="29">
        <f>40*8</f>
        <v>320</v>
      </c>
      <c r="E16" s="27" t="s">
        <v>18</v>
      </c>
      <c r="F16" s="27" t="str">
        <f>_xlfn.DISPIMG("ID_31FF273D35854AAF93F3F7011C216937",1)</f>
        <v>=DISPIMG("ID_31FF273D35854AAF93F3F7011C216937",1)</v>
      </c>
      <c r="G16" s="27">
        <v>175</v>
      </c>
      <c r="H16" s="27"/>
      <c r="I16" s="27">
        <v>3</v>
      </c>
      <c r="J16" s="27">
        <v>1</v>
      </c>
      <c r="K16" s="30" t="s">
        <v>50</v>
      </c>
      <c r="L16" s="30" t="s">
        <v>36</v>
      </c>
      <c r="M16" s="31"/>
    </row>
    <row r="17" ht="30" customHeight="1"/>
    <row r="18" ht="30" customHeight="1"/>
    <row r="19" ht="30" customHeight="1"/>
  </sheetData>
  <autoFilter xmlns:etc="http://www.wps.cn/officeDocument/2017/etCustomData" ref="A3:M16" etc:filterBottomFollowUsedRange="0">
    <extLst/>
  </autoFilter>
  <mergeCells count="10">
    <mergeCell ref="A1:E1"/>
    <mergeCell ref="F1:J1"/>
    <mergeCell ref="K1:M1"/>
    <mergeCell ref="G2:J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200" verticalDpi="300"/>
  <headerFooter/>
  <ignoredErrors>
    <ignoredError sqref="H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零组件工序外包申请附表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檬心。</cp:lastModifiedBy>
  <dcterms:created xsi:type="dcterms:W3CDTF">2006-09-13T11:21:00Z</dcterms:created>
  <dcterms:modified xsi:type="dcterms:W3CDTF">2026-07-09T03:16:18Z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4DD5F584C65D404F88FFCC95C48EA7FC_13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